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08.2024" sheetId="1" r:id="rId1"/>
  </sheets>
  <definedNames>
    <definedName name="_xlnm.Print_Area" localSheetId="0">'08.2024'!$A$1:$C$164</definedName>
  </definedNames>
  <calcPr calcId="145621"/>
</workbook>
</file>

<file path=xl/calcChain.xml><?xml version="1.0" encoding="utf-8"?>
<calcChain xmlns="http://schemas.openxmlformats.org/spreadsheetml/2006/main">
  <c r="B150" i="1" l="1"/>
  <c r="B137" i="1"/>
  <c r="B135" i="1"/>
  <c r="B132" i="1"/>
  <c r="B99" i="1"/>
  <c r="B119" i="1"/>
  <c r="B127" i="1" s="1"/>
  <c r="B122" i="1"/>
  <c r="B126" i="1"/>
  <c r="B148" i="1"/>
  <c r="B53" i="1"/>
  <c r="B80" i="1" l="1"/>
  <c r="B55" i="1"/>
  <c r="B103" i="1" l="1"/>
  <c r="B46" i="1"/>
  <c r="B43" i="1"/>
  <c r="B27" i="1"/>
  <c r="B38" i="1"/>
  <c r="B66" i="1" l="1"/>
  <c r="B151" i="1"/>
  <c r="B69" i="1"/>
  <c r="B77" i="1" l="1"/>
  <c r="B90" i="1"/>
  <c r="B158" i="1" l="1"/>
  <c r="B25" i="1" l="1"/>
  <c r="B40" i="1" s="1"/>
</calcChain>
</file>

<file path=xl/sharedStrings.xml><?xml version="1.0" encoding="utf-8"?>
<sst xmlns="http://schemas.openxmlformats.org/spreadsheetml/2006/main" count="145" uniqueCount="144">
  <si>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</si>
  <si>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</si>
  <si>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</si>
  <si>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</si>
  <si>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</si>
  <si>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</si>
  <si>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</si>
  <si>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</si>
  <si>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</si>
  <si>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</si>
  <si>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</si>
  <si>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</si>
  <si>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</si>
  <si>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</si>
  <si>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</si>
  <si>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</si>
  <si>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</si>
  <si>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/1388 / 000739092166 - 9 (Custeio e Investimento)</t>
  </si>
  <si>
    <t>1.2.3 - Fundo Rescisório - 2512 / 1388 / 000739092165 - 0 (Custeio e Investimento)</t>
  </si>
  <si>
    <t>1.2.4 - Fundo Rescisório - Rede HEMO-CSC - 2512 / 1388 / 000738994453 - 7 (Custeio e Investimento)</t>
  </si>
  <si>
    <t>1.2.5 - Outras Receitas - Entidades Privadas -  2512 / 1388 / 000739012914 - 0 (Custeio)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</si>
  <si>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</si>
  <si>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</si>
  <si>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</si>
  <si>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</si>
  <si>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 xml:space="preserve">2.1 Repasse - CUSTEIO  </t>
  </si>
  <si>
    <t>2.1 .1 - Conta Corrente - 2512 / 003 / 1087-5</t>
  </si>
  <si>
    <t xml:space="preserve">2.2 Repasse - INVESTIMENTO </t>
  </si>
  <si>
    <t xml:space="preserve">2.3 Rendimento sobre Aplicação Financeiras - CUSTEIO </t>
  </si>
  <si>
    <t>2.3.1 - Fundo Rescisório - 2512 / 1388 / 000739092165 - 0</t>
  </si>
  <si>
    <t>2.3.2 - Fundo para Reforma - 2512 /1388 / 000739092166 - 9</t>
  </si>
  <si>
    <t xml:space="preserve">2.3.3 - Fundo Rescisório - Rede HEMO-CSC - 2512 / 1388 / 000738994453 - 7 </t>
  </si>
  <si>
    <t>2.3.4 - Outras Receitas - Entidades Privadas -  2512 / 1388 / 000739012914 - 0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</si>
  <si>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</si>
  <si>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</si>
  <si>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</si>
  <si>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</si>
  <si>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</si>
  <si>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</si>
  <si>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</si>
  <si>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</si>
  <si>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2.5.6 - Desbloqueio Bancário</t>
  </si>
  <si>
    <t>TOTAL DE ENTRADAS (2= 2.1 + 2.2 + 2.3 + 2.4 + 2.5)</t>
  </si>
  <si>
    <t>3. RESGATE APLICAÇÃO FINANCEIRA</t>
  </si>
  <si>
    <t>3.1 Resgate Aplicação - CUSTEIO e INVESTIMENTO</t>
  </si>
  <si>
    <t>3.1.1 - Fundo Rescisório - 2512 / 1388 / 000739092165 - 0</t>
  </si>
  <si>
    <t>3.1.2 - Fundo para Reforma - 2512 /1388 / 000739092166 - 9</t>
  </si>
  <si>
    <t>3.1.3 - Conta Investimento - FIC Giro 2512 /003 / 1087-5</t>
  </si>
  <si>
    <t xml:space="preserve">3.1.4 - Fundo Rescisório - Rede HEMO-CSC - 2512 / 1388 / 000738994453 - 7 </t>
  </si>
  <si>
    <t>TOTAL DOS RESGATES</t>
  </si>
  <si>
    <t>4. APLICAÇÃO FINANCEIRA</t>
  </si>
  <si>
    <t>4.1 Aplicação Financeira - CUSTEIO  e INVESTIMENTO</t>
  </si>
  <si>
    <t>4.1.1 - Fundo Rescisório - 2512 / 1388 / 000739092165 - 0</t>
  </si>
  <si>
    <t>4.1.2 - Fundo para Reforma - 2512 /1388 / 000739092166 - 9</t>
  </si>
  <si>
    <t xml:space="preserve">4.1.4 - Fundo Rescisório - Rede HEMO-CSC - 2512 / 1388 / 000738994453 - 7 </t>
  </si>
  <si>
    <t>4.1.5 - Outras Receitas - Entidades Privadas -  2512 / 1388 / 000739012914 - 0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</si>
  <si>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</si>
  <si>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</si>
  <si>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</si>
  <si>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</si>
  <si>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</si>
  <si>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</si>
  <si>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</si>
  <si>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</si>
  <si>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</si>
  <si>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</si>
  <si>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</si>
  <si>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</si>
  <si>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</si>
  <si>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</si>
  <si>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</si>
  <si>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</si>
  <si>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</si>
  <si>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</si>
  <si>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</si>
  <si>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</si>
  <si>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</si>
  <si>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</si>
  <si>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</si>
  <si>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t>5.1.8.11 - Despesas Bancárias</t>
  </si>
  <si>
    <t>5.1.8.12 - Vale Transporte</t>
  </si>
  <si>
    <t>5.1.8.13 - Adiantamentos</t>
  </si>
  <si>
    <t>5.1.8.14 - Bloqueio Bancário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</si>
  <si>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</si>
  <si>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</si>
  <si>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</si>
  <si>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</si>
  <si>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</si>
  <si>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</si>
  <si>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</si>
  <si>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</si>
  <si>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</si>
  <si>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</si>
  <si>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</si>
  <si>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</si>
  <si>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</si>
  <si>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</si>
  <si>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</si>
  <si>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</si>
  <si>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/1388 / 000739092166 - 9 (Custeio e Investimento)</t>
  </si>
  <si>
    <t>7.2.3 - Fundo Rescisório - 2512 / 1388 / 000739092165 - 0 (Custeio e Investimento)</t>
  </si>
  <si>
    <t>7.2.4 - Fundo Rescisório - Rede HEMO-CSC - 2512 / 1388 / 000738994453 - 7 (Custeio e Investimento)</t>
  </si>
  <si>
    <t>7.2.5 - Outras Receitas - Entidades Privadas -  2512 / 1388 / 000739012914 - 0 (Custeio)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</si>
  <si>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</si>
  <si>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</si>
  <si>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</si>
  <si>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</si>
  <si>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</si>
  <si>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</si>
  <si>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</si>
  <si>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</si>
  <si>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</si>
  <si>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</si>
  <si>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</si>
  <si>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</si>
  <si>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</si>
  <si>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</si>
  <si>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r>
      <t xml:space="preserve">VIGÊNCIA DO CONTRATO DE GESTÃO/TERMO ADITIVO: 1º TA Contrato de Gestao nº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INICIO: </t>
    </r>
    <r>
      <rPr>
        <sz val="11"/>
        <color theme="1"/>
        <rFont val="Calibri"/>
        <family val="2"/>
        <scheme val="minor"/>
      </rPr>
      <t>19/10/2022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</si>
  <si>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REDE ESTADUAL DE HEMOCENTROS - REDE HEMO</t>
    </r>
  </si>
  <si>
    <t>5.1.8.15 - Outras Saídas</t>
  </si>
  <si>
    <t>1.2.7 - FUNDO TRAB. RESCISÓRIO - 0012 / 003 / 00006838-1</t>
  </si>
  <si>
    <t>1.2.8 - CUSTEIO - 0012 / 003 / 00006836-5</t>
  </si>
  <si>
    <t>1.2.9 - CONTA FIC GIRO - CUSTEIO 0012 / 003 / 00006836-5</t>
  </si>
  <si>
    <t>1.2.10 -CONTA FIC GIRO FUNDO TRAB. RESCISÓRIO - 0012 / 003 / 00006838-1</t>
  </si>
  <si>
    <t>7.2.7 - FUNDO TRAB. RESCISÓRIO - 0012 / 003 / 00006838-1</t>
  </si>
  <si>
    <t>7.2.8 - CUSTEIO - 0012 / 003 / 00006836-5</t>
  </si>
  <si>
    <t>7.2.9 - CONTA FIC GIRO - CUSTEIO 0012 / 003 / 00006836-5</t>
  </si>
  <si>
    <t>7.2.10 -CONTA FIC GIRO FUNDO TRAB. RESCISÓRIO - 0012 / 003 / 00006838-1</t>
  </si>
  <si>
    <t>2.3.6 - CONTA FIC GIRO - CUSTEIO 0012 / 003 / 00006836-5</t>
  </si>
  <si>
    <t>2.3.7 - CONTA FIC GIRO FUNDO TRAB. RESCISÓRIO - 0012 / 003 / 00006838-1</t>
  </si>
  <si>
    <t>3.1.5 - CONTA FIC GIRO - CUSTEIO 0012 / 003 / 00006836-5</t>
  </si>
  <si>
    <t>3.1.6 - CONTA FIC GIRO FUNDO TRAB. RESCISÓRIO - 0012 / 003 / 00006838-1</t>
  </si>
  <si>
    <t>4.1.7 - CONTA FIC GIRO FUNDO TRAB. RESCISÓRIO - 0012 / 003 / 00006838-1</t>
  </si>
  <si>
    <t>4.1.6 - CONTA FIC GIRO - CUSTEIO 0012 / 003 / 00006836-5</t>
  </si>
  <si>
    <t>4.1.3 - Conta Investimento - 2512 /003 / 1087-5</t>
  </si>
  <si>
    <t>2.5.8 - Devolução de Pagamento Indevido</t>
  </si>
  <si>
    <t>2.5.9 - Recursos Extracontratuais</t>
  </si>
  <si>
    <t xml:space="preserve">2.5.7 - Desbloqueio Judicial </t>
  </si>
  <si>
    <t>7.SALDO BANCÁRIO FINAL EM 30/04/2024</t>
  </si>
  <si>
    <t>1.2.11 - INVESTIMENTO - 0012 / 003 / 00006837-3</t>
  </si>
  <si>
    <t>7.2.11 - INVESTIMENTO - 0012 / 003 / 00006837-3</t>
  </si>
  <si>
    <t>4.1.8 - CUSTEIO 0012 / 003 / 00006836-5</t>
  </si>
  <si>
    <t>2.5.10 - Outras Entradas</t>
  </si>
  <si>
    <t>Competência: 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</si>
</sst>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R$&quot;\ #,##0.00"/>
    <numFmt numFmtId="165" formatCode="_(* #,##0.00_);_(* \(#,##0.00\);_(* &quot;-&quot;??_);_(@_)"/>
    <numFmt numFmtId="166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sz val="8.75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C0C0C0"/>
      </left>
      <right style="medium">
        <color indexed="64"/>
      </right>
      <top/>
      <bottom style="thin">
        <color rgb="FFC0C0C0"/>
      </bottom>
      <diagonal/>
    </border>
    <border>
      <left style="thin">
        <color rgb="FFC0C0C0"/>
      </left>
      <right style="medium">
        <color indexed="64"/>
      </right>
      <top style="thin">
        <color rgb="FFC0C0C0"/>
      </top>
      <bottom style="thin">
        <color rgb="FFC0C0C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/>
    <xf numFmtId="0" fontId="2" fillId="0" borderId="0" xfId="0" applyFont="1"/>
    <xf numFmtId="0" fontId="2" fillId="0" borderId="0" xfId="0" applyFont="1" applyFill="1" applyBorder="1"/>
    <xf numFmtId="0" fontId="0" fillId="0" borderId="0" xfId="0" applyFont="1" applyBorder="1"/>
    <xf numFmtId="0" fontId="0" fillId="0" borderId="0" xfId="0" applyFont="1" applyFill="1" applyBorder="1"/>
    <xf numFmtId="0" fontId="0" fillId="3" borderId="0" xfId="0" applyFont="1" applyFill="1" applyBorder="1"/>
    <xf numFmtId="0" fontId="0" fillId="3" borderId="0" xfId="0" applyFont="1" applyFill="1"/>
    <xf numFmtId="0" fontId="2" fillId="0" borderId="0" xfId="0" applyFont="1" applyBorder="1"/>
    <xf numFmtId="0" fontId="2" fillId="0" borderId="0" xfId="0" applyFont="1" applyFill="1"/>
    <xf numFmtId="0" fontId="2" fillId="3" borderId="3" xfId="0" applyFont="1" applyFill="1" applyBorder="1" applyAlignment="1">
      <alignment vertical="center"/>
    </xf>
    <xf numFmtId="4" fontId="0" fillId="3" borderId="4" xfId="0" applyNumberFormat="1" applyFont="1" applyFill="1" applyBorder="1" applyAlignment="1">
      <alignment horizontal="right"/>
    </xf>
    <xf numFmtId="0" fontId="2" fillId="3" borderId="3" xfId="0" applyFont="1" applyFill="1" applyBorder="1"/>
    <xf numFmtId="4" fontId="2" fillId="3" borderId="4" xfId="0" applyNumberFormat="1" applyFont="1" applyFill="1" applyBorder="1" applyAlignment="1">
      <alignment horizontal="right"/>
    </xf>
    <xf numFmtId="0" fontId="2" fillId="0" borderId="3" xfId="0" applyFont="1" applyFill="1" applyBorder="1"/>
    <xf numFmtId="4" fontId="2" fillId="0" borderId="4" xfId="0" applyNumberFormat="1" applyFont="1" applyFill="1" applyBorder="1" applyAlignment="1">
      <alignment horizontal="right"/>
    </xf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5" fillId="3" borderId="3" xfId="0" applyFont="1" applyFill="1" applyBorder="1"/>
    <xf numFmtId="164" fontId="6" fillId="3" borderId="4" xfId="0" applyNumberFormat="1" applyFont="1" applyFill="1" applyBorder="1" applyAlignment="1">
      <alignment horizontal="right"/>
    </xf>
    <xf numFmtId="0" fontId="5" fillId="0" borderId="3" xfId="0" applyFont="1" applyFill="1" applyBorder="1"/>
    <xf numFmtId="43" fontId="6" fillId="0" borderId="4" xfId="1" applyFont="1" applyFill="1" applyBorder="1" applyAlignment="1">
      <alignment horizontal="right"/>
    </xf>
    <xf numFmtId="0" fontId="2" fillId="3" borderId="4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center"/>
    </xf>
    <xf numFmtId="4" fontId="2" fillId="4" borderId="4" xfId="0" applyNumberFormat="1" applyFont="1" applyFill="1" applyBorder="1" applyAlignment="1">
      <alignment horizontal="right" vertical="center"/>
    </xf>
    <xf numFmtId="4" fontId="2" fillId="3" borderId="3" xfId="0" applyNumberFormat="1" applyFont="1" applyFill="1" applyBorder="1" applyAlignment="1">
      <alignment vertical="center" shrinkToFit="1"/>
    </xf>
    <xf numFmtId="4" fontId="0" fillId="3" borderId="3" xfId="0" applyNumberFormat="1" applyFont="1" applyFill="1" applyBorder="1" applyAlignment="1">
      <alignment vertical="center" shrinkToFit="1"/>
    </xf>
    <xf numFmtId="4" fontId="0" fillId="3" borderId="3" xfId="0" applyNumberFormat="1" applyFill="1" applyBorder="1" applyAlignment="1">
      <alignment vertical="center" shrinkToFit="1"/>
    </xf>
    <xf numFmtId="4" fontId="0" fillId="0" borderId="3" xfId="0" applyNumberFormat="1" applyFill="1" applyBorder="1" applyAlignment="1">
      <alignment vertical="center" shrinkToFit="1"/>
    </xf>
    <xf numFmtId="0" fontId="2" fillId="3" borderId="3" xfId="0" applyFont="1" applyFill="1" applyBorder="1" applyAlignment="1">
      <alignment horizontal="left" vertical="center"/>
    </xf>
    <xf numFmtId="4" fontId="0" fillId="0" borderId="3" xfId="0" applyNumberFormat="1" applyFont="1" applyFill="1" applyBorder="1" applyAlignment="1">
      <alignment vertical="center" shrinkToFit="1"/>
    </xf>
    <xf numFmtId="4" fontId="1" fillId="0" borderId="4" xfId="1" applyNumberFormat="1" applyFont="1" applyFill="1" applyBorder="1" applyAlignment="1">
      <alignment vertical="center"/>
    </xf>
    <xf numFmtId="0" fontId="2" fillId="4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4" fontId="2" fillId="0" borderId="4" xfId="0" applyNumberFormat="1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4" fontId="6" fillId="0" borderId="4" xfId="0" applyNumberFormat="1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4" fontId="6" fillId="5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4" fontId="6" fillId="3" borderId="4" xfId="0" applyNumberFormat="1" applyFont="1" applyFill="1" applyBorder="1" applyAlignment="1">
      <alignment horizontal="right"/>
    </xf>
    <xf numFmtId="0" fontId="2" fillId="4" borderId="3" xfId="0" applyFont="1" applyFill="1" applyBorder="1" applyAlignment="1">
      <alignment vertical="center"/>
    </xf>
    <xf numFmtId="4" fontId="6" fillId="4" borderId="4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4" fontId="5" fillId="5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/>
    </xf>
    <xf numFmtId="0" fontId="2" fillId="5" borderId="4" xfId="0" applyFont="1" applyFill="1" applyBorder="1" applyAlignment="1">
      <alignment vertical="center"/>
    </xf>
    <xf numFmtId="43" fontId="0" fillId="0" borderId="4" xfId="1" applyFont="1" applyFill="1" applyBorder="1" applyAlignment="1">
      <alignment vertical="center"/>
    </xf>
    <xf numFmtId="4" fontId="0" fillId="3" borderId="4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 wrapText="1"/>
    </xf>
    <xf numFmtId="43" fontId="5" fillId="0" borderId="4" xfId="1" applyFont="1" applyFill="1" applyBorder="1" applyAlignment="1">
      <alignment vertical="center"/>
    </xf>
    <xf numFmtId="4" fontId="0" fillId="0" borderId="4" xfId="0" applyNumberFormat="1" applyFont="1" applyBorder="1" applyAlignment="1">
      <alignment horizontal="right"/>
    </xf>
    <xf numFmtId="0" fontId="2" fillId="6" borderId="3" xfId="0" applyFont="1" applyFill="1" applyBorder="1" applyAlignment="1">
      <alignment vertical="center"/>
    </xf>
    <xf numFmtId="4" fontId="2" fillId="6" borderId="4" xfId="0" applyNumberFormat="1" applyFont="1" applyFill="1" applyBorder="1" applyAlignment="1">
      <alignment horizontal="right"/>
    </xf>
    <xf numFmtId="4" fontId="1" fillId="4" borderId="4" xfId="1" applyNumberFormat="1" applyFont="1" applyFill="1" applyBorder="1" applyAlignment="1">
      <alignment vertical="center"/>
    </xf>
    <xf numFmtId="4" fontId="2" fillId="6" borderId="3" xfId="0" applyNumberFormat="1" applyFont="1" applyFill="1" applyBorder="1" applyAlignment="1">
      <alignment vertical="center" shrinkToFit="1"/>
    </xf>
    <xf numFmtId="4" fontId="2" fillId="6" borderId="4" xfId="1" applyNumberFormat="1" applyFont="1" applyFill="1" applyBorder="1" applyAlignment="1">
      <alignment vertical="center"/>
    </xf>
    <xf numFmtId="0" fontId="0" fillId="6" borderId="3" xfId="0" applyFont="1" applyFill="1" applyBorder="1"/>
    <xf numFmtId="4" fontId="0" fillId="6" borderId="4" xfId="0" applyNumberFormat="1" applyFont="1" applyFill="1" applyBorder="1" applyAlignment="1">
      <alignment horizontal="right"/>
    </xf>
    <xf numFmtId="0" fontId="2" fillId="5" borderId="3" xfId="0" applyFont="1" applyFill="1" applyBorder="1" applyAlignment="1">
      <alignment vertical="top"/>
    </xf>
    <xf numFmtId="0" fontId="0" fillId="5" borderId="4" xfId="0" applyFont="1" applyFill="1" applyBorder="1" applyAlignment="1">
      <alignment vertical="top"/>
    </xf>
    <xf numFmtId="0" fontId="2" fillId="6" borderId="3" xfId="0" applyFont="1" applyFill="1" applyBorder="1" applyAlignment="1">
      <alignment vertical="top"/>
    </xf>
    <xf numFmtId="0" fontId="0" fillId="6" borderId="3" xfId="0" applyFill="1" applyBorder="1" applyAlignment="1">
      <alignment vertical="top"/>
    </xf>
    <xf numFmtId="4" fontId="2" fillId="5" borderId="4" xfId="1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4" fontId="10" fillId="0" borderId="9" xfId="0" applyNumberFormat="1" applyFont="1" applyBorder="1" applyAlignment="1" applyProtection="1">
      <alignment horizontal="right" vertical="center" wrapText="1" readingOrder="1"/>
    </xf>
    <xf numFmtId="4" fontId="5" fillId="0" borderId="4" xfId="1" applyNumberFormat="1" applyFont="1" applyFill="1" applyBorder="1" applyAlignment="1">
      <alignment vertical="center"/>
    </xf>
    <xf numFmtId="4" fontId="6" fillId="0" borderId="4" xfId="1" applyNumberFormat="1" applyFont="1" applyFill="1" applyBorder="1" applyAlignment="1">
      <alignment vertical="center"/>
    </xf>
    <xf numFmtId="0" fontId="6" fillId="0" borderId="0" xfId="0" applyFont="1" applyFill="1"/>
    <xf numFmtId="4" fontId="0" fillId="0" borderId="0" xfId="0" applyNumberFormat="1" applyFont="1" applyFill="1" applyBorder="1"/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4" fontId="2" fillId="0" borderId="4" xfId="1" applyNumberFormat="1" applyFont="1" applyFill="1" applyBorder="1" applyAlignment="1">
      <alignment vertical="center"/>
    </xf>
    <xf numFmtId="4" fontId="10" fillId="0" borderId="4" xfId="0" applyNumberFormat="1" applyFont="1" applyBorder="1" applyAlignment="1" applyProtection="1">
      <alignment vertical="center" wrapText="1" readingOrder="1"/>
    </xf>
    <xf numFmtId="4" fontId="10" fillId="0" borderId="4" xfId="0" applyNumberFormat="1" applyFont="1" applyFill="1" applyBorder="1" applyAlignment="1" applyProtection="1">
      <alignment horizontal="right" vertical="center" wrapText="1" readingOrder="1"/>
    </xf>
    <xf numFmtId="4" fontId="10" fillId="0" borderId="10" xfId="0" applyNumberFormat="1" applyFont="1" applyBorder="1" applyAlignment="1" applyProtection="1">
      <alignment vertical="center" wrapText="1" readingOrder="1"/>
    </xf>
    <xf numFmtId="4" fontId="11" fillId="0" borderId="4" xfId="0" applyNumberFormat="1" applyFont="1" applyFill="1" applyBorder="1" applyAlignment="1" applyProtection="1">
      <alignment horizontal="right" vertical="center" readingOrder="1"/>
    </xf>
    <xf numFmtId="4" fontId="10" fillId="0" borderId="4" xfId="0" applyNumberFormat="1" applyFont="1" applyFill="1" applyBorder="1" applyAlignment="1" applyProtection="1">
      <alignment vertical="center" wrapText="1" readingOrder="1"/>
    </xf>
    <xf numFmtId="43" fontId="6" fillId="0" borderId="4" xfId="1" applyFont="1" applyFill="1" applyBorder="1" applyAlignment="1">
      <alignment vertical="center" wrapText="1"/>
    </xf>
    <xf numFmtId="4" fontId="11" fillId="0" borderId="4" xfId="0" applyNumberFormat="1" applyFont="1" applyBorder="1" applyAlignment="1" applyProtection="1">
      <alignment vertical="center" readingOrder="1"/>
    </xf>
    <xf numFmtId="4" fontId="11" fillId="0" borderId="4" xfId="0" applyNumberFormat="1" applyFont="1" applyFill="1" applyBorder="1" applyAlignment="1" applyProtection="1">
      <alignment vertical="center" readingOrder="1"/>
    </xf>
    <xf numFmtId="43" fontId="1" fillId="0" borderId="4" xfId="1" applyFont="1" applyFill="1" applyBorder="1" applyAlignment="1">
      <alignment vertical="center" wrapText="1"/>
    </xf>
    <xf numFmtId="43" fontId="0" fillId="0" borderId="4" xfId="1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/>
    </xf>
    <xf numFmtId="4" fontId="2" fillId="7" borderId="4" xfId="0" applyNumberFormat="1" applyFont="1" applyFill="1" applyBorder="1" applyAlignment="1">
      <alignment vertical="center"/>
    </xf>
  </cellXfs>
  <cellStyles count="7">
    <cellStyle name="Moeda 2" xfId="5"/>
    <cellStyle name="Normal" xfId="0" builtinId="0"/>
    <cellStyle name="Normal 2" xfId="2"/>
    <cellStyle name="Separador de milhares 2" xfId="3"/>
    <cellStyle name="Separador de milhares 2 2" xfId="4"/>
    <cellStyle name="Vírgula" xfId="1" builtinId="3"/>
    <cellStyle name="Vírgula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5"/>
  <sheetViews>
    <sheetView showGridLines="0" tabSelected="1" view="pageBreakPreview" zoomScaleNormal="100" zoomScaleSheetLayoutView="100" zoomScalePageLayoutView="55" workbookViewId="0">
      <selection activeCell="A154" sqref="A154"/>
    </sheetView>
  </sheetViews>
  <sheetFormatPr defaultColWidth="41.7109375" defaultRowHeight="15" x14ac:dyDescent="0.25"/>
  <cols>
    <col min="1" max="1" width="141.7109375" style="1" customWidth="1"/>
    <col min="2" max="2" width="45.85546875" style="1" customWidth="1"/>
    <col min="3" max="3" width="12.28515625" style="2" customWidth="1"/>
    <col min="4" max="16384" width="41.7109375" style="1"/>
  </cols>
  <sheetData>
    <row r="1" spans="1:2" ht="84.75" customHeight="1" thickBot="1" x14ac:dyDescent="0.3"/>
    <row r="2" spans="1:2" x14ac:dyDescent="0.25">
      <c r="A2" s="84" t="s">
        <v>0</v>
      </c>
      <c r="B2" s="85"/>
    </row>
    <row r="3" spans="1:2" x14ac:dyDescent="0.25">
      <c r="A3" s="86"/>
      <c r="B3" s="87"/>
    </row>
    <row r="4" spans="1:2" x14ac:dyDescent="0.25">
      <c r="A4" s="86"/>
      <c r="B4" s="87"/>
    </row>
    <row r="5" spans="1:2" x14ac:dyDescent="0.25">
      <c r="A5" s="86"/>
      <c r="B5" s="87"/>
    </row>
    <row r="6" spans="1:2" x14ac:dyDescent="0.25">
      <c r="A6" s="86"/>
      <c r="B6" s="87"/>
    </row>
    <row r="7" spans="1:2" x14ac:dyDescent="0.25">
      <c r="A7" s="88"/>
      <c r="B7" s="89"/>
    </row>
    <row r="8" spans="1:2" ht="23.25" customHeight="1" x14ac:dyDescent="0.25">
      <c r="A8" s="90" t="s">
        <v>1</v>
      </c>
      <c r="B8" s="91"/>
    </row>
    <row r="9" spans="1:2" ht="23.25" customHeight="1" x14ac:dyDescent="0.25">
      <c r="A9" s="90"/>
      <c r="B9" s="91"/>
    </row>
    <row r="10" spans="1:2" x14ac:dyDescent="0.25">
      <c r="A10" s="92" t="s">
        <v>2</v>
      </c>
      <c r="B10" s="93"/>
    </row>
    <row r="11" spans="1:2" x14ac:dyDescent="0.25">
      <c r="A11" s="12" t="s">
        <v>3</v>
      </c>
      <c r="B11" s="13"/>
    </row>
    <row r="12" spans="1:2" x14ac:dyDescent="0.25">
      <c r="A12" s="94" t="s">
        <v>4</v>
      </c>
      <c r="B12" s="95"/>
    </row>
    <row r="13" spans="1:2" x14ac:dyDescent="0.25">
      <c r="A13" s="14" t="s">
        <v>5</v>
      </c>
      <c r="B13" s="15"/>
    </row>
    <row r="14" spans="1:2" s="2" customFormat="1" x14ac:dyDescent="0.25">
      <c r="A14" s="96" t="s">
        <v>118</v>
      </c>
      <c r="B14" s="97"/>
    </row>
    <row r="15" spans="1:2" s="2" customFormat="1" x14ac:dyDescent="0.25">
      <c r="A15" s="16" t="s">
        <v>6</v>
      </c>
      <c r="B15" s="17"/>
    </row>
    <row r="16" spans="1:2" x14ac:dyDescent="0.25">
      <c r="A16" s="18" t="s">
        <v>7</v>
      </c>
      <c r="B16" s="19"/>
    </row>
    <row r="17" spans="1:3" x14ac:dyDescent="0.25">
      <c r="A17" s="94" t="s">
        <v>117</v>
      </c>
      <c r="B17" s="95"/>
    </row>
    <row r="18" spans="1:3" x14ac:dyDescent="0.25">
      <c r="A18" s="14"/>
      <c r="B18" s="15"/>
    </row>
    <row r="19" spans="1:3" s="3" customFormat="1" x14ac:dyDescent="0.25">
      <c r="A19" s="20" t="s">
        <v>8</v>
      </c>
      <c r="B19" s="21">
        <v>4837298.24</v>
      </c>
      <c r="C19" s="74"/>
    </row>
    <row r="20" spans="1:3" s="3" customFormat="1" x14ac:dyDescent="0.25">
      <c r="A20" s="22" t="s">
        <v>9</v>
      </c>
      <c r="B20" s="23">
        <v>0</v>
      </c>
      <c r="C20" s="74"/>
    </row>
    <row r="21" spans="1:3" s="3" customFormat="1" x14ac:dyDescent="0.25">
      <c r="A21" s="98"/>
      <c r="B21" s="99"/>
      <c r="C21" s="74"/>
    </row>
    <row r="22" spans="1:3" ht="26.25" x14ac:dyDescent="0.25">
      <c r="A22" s="76" t="s">
        <v>10</v>
      </c>
      <c r="B22" s="77"/>
    </row>
    <row r="23" spans="1:3" x14ac:dyDescent="0.25">
      <c r="A23" s="20" t="s">
        <v>143</v>
      </c>
      <c r="B23" s="24" t="s">
        <v>11</v>
      </c>
    </row>
    <row r="24" spans="1:3" x14ac:dyDescent="0.25">
      <c r="A24" s="25" t="s">
        <v>12</v>
      </c>
      <c r="B24" s="26"/>
    </row>
    <row r="25" spans="1:3" x14ac:dyDescent="0.25">
      <c r="A25" s="27" t="s">
        <v>13</v>
      </c>
      <c r="B25" s="100">
        <f>SUM(B26)</f>
        <v>2176.84</v>
      </c>
    </row>
    <row r="26" spans="1:3" x14ac:dyDescent="0.25">
      <c r="A26" s="28" t="s">
        <v>14</v>
      </c>
      <c r="B26" s="101">
        <v>2176.84</v>
      </c>
    </row>
    <row r="27" spans="1:3" x14ac:dyDescent="0.25">
      <c r="A27" s="27" t="s">
        <v>15</v>
      </c>
      <c r="B27" s="72">
        <f>SUM(B28:B37)</f>
        <v>19081065.09</v>
      </c>
    </row>
    <row r="28" spans="1:3" x14ac:dyDescent="0.25">
      <c r="A28" s="29" t="s">
        <v>16</v>
      </c>
      <c r="B28" s="102"/>
    </row>
    <row r="29" spans="1:3" x14ac:dyDescent="0.25">
      <c r="A29" s="29" t="s">
        <v>17</v>
      </c>
      <c r="B29" s="101">
        <v>8510150.0700000003</v>
      </c>
    </row>
    <row r="30" spans="1:3" x14ac:dyDescent="0.25">
      <c r="A30" s="29" t="s">
        <v>18</v>
      </c>
      <c r="B30" s="101">
        <v>5557882.8700000001</v>
      </c>
    </row>
    <row r="31" spans="1:3" x14ac:dyDescent="0.25">
      <c r="A31" s="30" t="s">
        <v>19</v>
      </c>
      <c r="B31" s="101">
        <v>1612554.34</v>
      </c>
    </row>
    <row r="32" spans="1:3" x14ac:dyDescent="0.25">
      <c r="A32" s="30" t="s">
        <v>20</v>
      </c>
      <c r="B32" s="101">
        <v>115405.07</v>
      </c>
    </row>
    <row r="33" spans="1:3" x14ac:dyDescent="0.25">
      <c r="A33" s="30" t="s">
        <v>120</v>
      </c>
      <c r="B33" s="101">
        <v>0.01</v>
      </c>
    </row>
    <row r="34" spans="1:3" x14ac:dyDescent="0.25">
      <c r="A34" s="30" t="s">
        <v>121</v>
      </c>
      <c r="B34" s="101">
        <v>0</v>
      </c>
    </row>
    <row r="35" spans="1:3" x14ac:dyDescent="0.25">
      <c r="A35" s="30" t="s">
        <v>122</v>
      </c>
      <c r="B35" s="101">
        <v>2878672.82</v>
      </c>
    </row>
    <row r="36" spans="1:3" x14ac:dyDescent="0.25">
      <c r="A36" s="30" t="s">
        <v>123</v>
      </c>
      <c r="B36" s="101">
        <v>383399.91</v>
      </c>
    </row>
    <row r="37" spans="1:3" x14ac:dyDescent="0.25">
      <c r="A37" s="30" t="s">
        <v>139</v>
      </c>
      <c r="B37" s="101">
        <v>23000</v>
      </c>
    </row>
    <row r="38" spans="1:3" x14ac:dyDescent="0.25">
      <c r="A38" s="27" t="s">
        <v>21</v>
      </c>
      <c r="B38" s="72">
        <f>SUM(B39)</f>
        <v>0.22</v>
      </c>
    </row>
    <row r="39" spans="1:3" x14ac:dyDescent="0.25">
      <c r="A39" s="29" t="s">
        <v>22</v>
      </c>
      <c r="B39" s="101">
        <v>0.22</v>
      </c>
    </row>
    <row r="40" spans="1:3" x14ac:dyDescent="0.25">
      <c r="A40" s="31" t="s">
        <v>23</v>
      </c>
      <c r="B40" s="72">
        <f>SUM(B25,B27,B38)</f>
        <v>19083242.149999999</v>
      </c>
    </row>
    <row r="41" spans="1:3" x14ac:dyDescent="0.25">
      <c r="A41" s="32"/>
      <c r="B41" s="33"/>
    </row>
    <row r="42" spans="1:3" x14ac:dyDescent="0.25">
      <c r="A42" s="25" t="s">
        <v>24</v>
      </c>
      <c r="B42" s="34"/>
    </row>
    <row r="43" spans="1:3" s="4" customFormat="1" x14ac:dyDescent="0.25">
      <c r="A43" s="35" t="s">
        <v>25</v>
      </c>
      <c r="B43" s="36">
        <f>SUM(B44)</f>
        <v>8139200.54</v>
      </c>
      <c r="C43" s="11"/>
    </row>
    <row r="44" spans="1:3" x14ac:dyDescent="0.25">
      <c r="A44" s="30" t="s">
        <v>26</v>
      </c>
      <c r="B44" s="103">
        <v>8139200.54</v>
      </c>
    </row>
    <row r="45" spans="1:3" s="5" customFormat="1" x14ac:dyDescent="0.25">
      <c r="A45" s="35" t="s">
        <v>27</v>
      </c>
      <c r="B45" s="36">
        <v>0</v>
      </c>
    </row>
    <row r="46" spans="1:3" s="5" customFormat="1" x14ac:dyDescent="0.25">
      <c r="A46" s="37" t="s">
        <v>28</v>
      </c>
      <c r="B46" s="36">
        <f>SUM(B47:B52)</f>
        <v>122544.69</v>
      </c>
    </row>
    <row r="47" spans="1:3" s="2" customFormat="1" x14ac:dyDescent="0.25">
      <c r="A47" s="30" t="s">
        <v>29</v>
      </c>
      <c r="B47" s="104">
        <v>31867.03</v>
      </c>
    </row>
    <row r="48" spans="1:3" s="2" customFormat="1" x14ac:dyDescent="0.25">
      <c r="A48" s="30" t="s">
        <v>30</v>
      </c>
      <c r="B48" s="104">
        <v>48606.68</v>
      </c>
    </row>
    <row r="49" spans="1:3" s="2" customFormat="1" x14ac:dyDescent="0.25">
      <c r="A49" s="30" t="s">
        <v>31</v>
      </c>
      <c r="B49" s="104">
        <v>9243.1899999999987</v>
      </c>
    </row>
    <row r="50" spans="1:3" s="2" customFormat="1" x14ac:dyDescent="0.25">
      <c r="A50" s="30" t="s">
        <v>32</v>
      </c>
      <c r="B50" s="104">
        <v>653.9699999999998</v>
      </c>
    </row>
    <row r="51" spans="1:3" s="2" customFormat="1" x14ac:dyDescent="0.25">
      <c r="A51" s="30" t="s">
        <v>128</v>
      </c>
      <c r="B51" s="104">
        <v>28847.27</v>
      </c>
    </row>
    <row r="52" spans="1:3" s="2" customFormat="1" x14ac:dyDescent="0.25">
      <c r="A52" s="30" t="s">
        <v>129</v>
      </c>
      <c r="B52" s="104">
        <v>3326.55</v>
      </c>
    </row>
    <row r="53" spans="1:3" s="11" customFormat="1" x14ac:dyDescent="0.25">
      <c r="A53" s="37" t="s">
        <v>33</v>
      </c>
      <c r="B53" s="36">
        <f>SUM(B54)</f>
        <v>0</v>
      </c>
    </row>
    <row r="54" spans="1:3" s="2" customFormat="1" x14ac:dyDescent="0.25">
      <c r="A54" s="30" t="s">
        <v>34</v>
      </c>
      <c r="B54" s="104"/>
    </row>
    <row r="55" spans="1:3" s="5" customFormat="1" x14ac:dyDescent="0.25">
      <c r="A55" s="37" t="s">
        <v>35</v>
      </c>
      <c r="B55" s="36">
        <f>SUM(B56:B65)</f>
        <v>43954.92</v>
      </c>
    </row>
    <row r="56" spans="1:3" s="6" customFormat="1" x14ac:dyDescent="0.25">
      <c r="A56" s="39" t="s">
        <v>36</v>
      </c>
      <c r="B56" s="101">
        <v>7.52</v>
      </c>
      <c r="C56" s="7"/>
    </row>
    <row r="57" spans="1:3" s="6" customFormat="1" x14ac:dyDescent="0.25">
      <c r="A57" s="40" t="s">
        <v>37</v>
      </c>
      <c r="B57" s="101">
        <v>1071.53</v>
      </c>
      <c r="C57" s="7"/>
    </row>
    <row r="58" spans="1:3" s="6" customFormat="1" x14ac:dyDescent="0.25">
      <c r="A58" s="39" t="s">
        <v>38</v>
      </c>
      <c r="B58" s="101">
        <v>4947.3999999999996</v>
      </c>
      <c r="C58" s="7"/>
    </row>
    <row r="59" spans="1:3" s="6" customFormat="1" x14ac:dyDescent="0.25">
      <c r="A59" s="39" t="s">
        <v>39</v>
      </c>
      <c r="B59" s="101">
        <v>28.45</v>
      </c>
      <c r="C59" s="7"/>
    </row>
    <row r="60" spans="1:3" s="6" customFormat="1" x14ac:dyDescent="0.25">
      <c r="A60" s="39" t="s">
        <v>40</v>
      </c>
      <c r="B60" s="102"/>
      <c r="C60" s="7"/>
    </row>
    <row r="61" spans="1:3" s="6" customFormat="1" x14ac:dyDescent="0.25">
      <c r="A61" s="39" t="s">
        <v>41</v>
      </c>
      <c r="B61" s="105"/>
      <c r="C61" s="7"/>
    </row>
    <row r="62" spans="1:3" s="6" customFormat="1" x14ac:dyDescent="0.25">
      <c r="A62" s="39" t="s">
        <v>137</v>
      </c>
      <c r="B62" s="106"/>
      <c r="C62" s="7"/>
    </row>
    <row r="63" spans="1:3" s="6" customFormat="1" x14ac:dyDescent="0.25">
      <c r="A63" s="39" t="s">
        <v>135</v>
      </c>
      <c r="B63" s="106"/>
      <c r="C63" s="7"/>
    </row>
    <row r="64" spans="1:3" s="6" customFormat="1" x14ac:dyDescent="0.25">
      <c r="A64" s="39" t="s">
        <v>136</v>
      </c>
      <c r="B64" s="101">
        <v>8169.54</v>
      </c>
      <c r="C64" s="7"/>
    </row>
    <row r="65" spans="1:3" s="6" customFormat="1" x14ac:dyDescent="0.25">
      <c r="A65" s="39" t="s">
        <v>142</v>
      </c>
      <c r="B65" s="101">
        <v>29730.480000000003</v>
      </c>
      <c r="C65" s="7"/>
    </row>
    <row r="66" spans="1:3" s="6" customFormat="1" x14ac:dyDescent="0.25">
      <c r="A66" s="41" t="s">
        <v>42</v>
      </c>
      <c r="B66" s="36">
        <f>SUM(B43,B45,B46,B53,B55)</f>
        <v>8305700.1500000004</v>
      </c>
      <c r="C66" s="7"/>
    </row>
    <row r="67" spans="1:3" s="6" customFormat="1" x14ac:dyDescent="0.25">
      <c r="A67" s="41"/>
      <c r="B67" s="42"/>
      <c r="C67" s="7"/>
    </row>
    <row r="68" spans="1:3" s="6" customFormat="1" x14ac:dyDescent="0.25">
      <c r="A68" s="43" t="s">
        <v>43</v>
      </c>
      <c r="B68" s="44"/>
      <c r="C68" s="7"/>
    </row>
    <row r="69" spans="1:3" s="5" customFormat="1" x14ac:dyDescent="0.25">
      <c r="A69" s="35" t="s">
        <v>44</v>
      </c>
      <c r="B69" s="38">
        <f>SUM(B70:B75)</f>
        <v>4935291.87</v>
      </c>
    </row>
    <row r="70" spans="1:3" s="7" customFormat="1" x14ac:dyDescent="0.25">
      <c r="A70" s="30" t="s">
        <v>45</v>
      </c>
      <c r="B70" s="107">
        <v>283319.40000000002</v>
      </c>
    </row>
    <row r="71" spans="1:3" s="7" customFormat="1" x14ac:dyDescent="0.25">
      <c r="A71" s="30" t="s">
        <v>46</v>
      </c>
      <c r="B71" s="108"/>
    </row>
    <row r="72" spans="1:3" s="7" customFormat="1" x14ac:dyDescent="0.25">
      <c r="A72" s="30" t="s">
        <v>47</v>
      </c>
      <c r="B72" s="108">
        <v>0.22</v>
      </c>
    </row>
    <row r="73" spans="1:3" s="7" customFormat="1" ht="15" customHeight="1" x14ac:dyDescent="0.25">
      <c r="A73" s="30" t="s">
        <v>48</v>
      </c>
      <c r="B73" s="108">
        <v>8169.0499999999993</v>
      </c>
    </row>
    <row r="74" spans="1:3" s="7" customFormat="1" x14ac:dyDescent="0.25">
      <c r="A74" s="30" t="s">
        <v>130</v>
      </c>
      <c r="B74" s="108">
        <v>4643803.2</v>
      </c>
    </row>
    <row r="75" spans="1:3" s="7" customFormat="1" x14ac:dyDescent="0.25">
      <c r="A75" s="30" t="s">
        <v>131</v>
      </c>
      <c r="B75" s="109"/>
    </row>
    <row r="76" spans="1:3" s="7" customFormat="1" x14ac:dyDescent="0.25">
      <c r="A76" s="30"/>
      <c r="B76" s="109"/>
    </row>
    <row r="77" spans="1:3" s="6" customFormat="1" x14ac:dyDescent="0.25">
      <c r="A77" s="45" t="s">
        <v>49</v>
      </c>
      <c r="B77" s="38">
        <f>B69</f>
        <v>4935291.87</v>
      </c>
      <c r="C77" s="7"/>
    </row>
    <row r="78" spans="1:3" s="8" customFormat="1" x14ac:dyDescent="0.25">
      <c r="A78" s="12"/>
      <c r="B78" s="46"/>
      <c r="C78" s="7"/>
    </row>
    <row r="79" spans="1:3" s="6" customFormat="1" x14ac:dyDescent="0.25">
      <c r="A79" s="47" t="s">
        <v>50</v>
      </c>
      <c r="B79" s="48"/>
      <c r="C79" s="7"/>
    </row>
    <row r="80" spans="1:3" s="5" customFormat="1" x14ac:dyDescent="0.25">
      <c r="A80" s="49" t="s">
        <v>51</v>
      </c>
      <c r="B80" s="36">
        <f>SUM(B81:B89)</f>
        <v>9754916.9900000002</v>
      </c>
    </row>
    <row r="81" spans="1:3" s="7" customFormat="1" x14ac:dyDescent="0.25">
      <c r="A81" s="30" t="s">
        <v>52</v>
      </c>
      <c r="B81" s="104">
        <v>2093870.87</v>
      </c>
    </row>
    <row r="82" spans="1:3" s="7" customFormat="1" x14ac:dyDescent="0.25">
      <c r="A82" s="30" t="s">
        <v>53</v>
      </c>
      <c r="B82" s="104">
        <v>3150000</v>
      </c>
    </row>
    <row r="83" spans="1:3" s="7" customFormat="1" x14ac:dyDescent="0.25">
      <c r="A83" s="30" t="s">
        <v>134</v>
      </c>
      <c r="B83" s="110"/>
    </row>
    <row r="84" spans="1:3" s="7" customFormat="1" x14ac:dyDescent="0.25">
      <c r="A84" s="30" t="s">
        <v>54</v>
      </c>
      <c r="B84" s="104">
        <v>61657.52</v>
      </c>
    </row>
    <row r="85" spans="1:3" s="7" customFormat="1" x14ac:dyDescent="0.25">
      <c r="A85" s="30" t="s">
        <v>55</v>
      </c>
      <c r="B85" s="104"/>
    </row>
    <row r="86" spans="1:3" s="7" customFormat="1" x14ac:dyDescent="0.25">
      <c r="A86" s="30" t="s">
        <v>47</v>
      </c>
      <c r="B86" s="110"/>
    </row>
    <row r="87" spans="1:3" s="7" customFormat="1" x14ac:dyDescent="0.25">
      <c r="A87" s="30" t="s">
        <v>133</v>
      </c>
      <c r="B87" s="104">
        <v>3741076.18</v>
      </c>
    </row>
    <row r="88" spans="1:3" s="7" customFormat="1" x14ac:dyDescent="0.25">
      <c r="A88" s="30" t="s">
        <v>132</v>
      </c>
      <c r="B88" s="104">
        <v>87657.18</v>
      </c>
    </row>
    <row r="89" spans="1:3" s="7" customFormat="1" x14ac:dyDescent="0.25">
      <c r="A89" s="30" t="s">
        <v>141</v>
      </c>
      <c r="B89" s="104">
        <v>620655.24</v>
      </c>
    </row>
    <row r="90" spans="1:3" s="6" customFormat="1" x14ac:dyDescent="0.25">
      <c r="A90" s="43" t="s">
        <v>56</v>
      </c>
      <c r="B90" s="50">
        <f>B80</f>
        <v>9754916.9900000002</v>
      </c>
      <c r="C90" s="7"/>
    </row>
    <row r="91" spans="1:3" s="8" customFormat="1" x14ac:dyDescent="0.25">
      <c r="A91" s="12"/>
      <c r="B91" s="46"/>
      <c r="C91" s="7"/>
    </row>
    <row r="92" spans="1:3" s="6" customFormat="1" x14ac:dyDescent="0.25">
      <c r="A92" s="43" t="s">
        <v>57</v>
      </c>
      <c r="B92" s="51"/>
      <c r="C92" s="7"/>
    </row>
    <row r="93" spans="1:3" s="6" customFormat="1" x14ac:dyDescent="0.25">
      <c r="A93" s="43" t="s">
        <v>58</v>
      </c>
      <c r="B93" s="52"/>
      <c r="C93" s="7"/>
    </row>
    <row r="94" spans="1:3" s="6" customFormat="1" x14ac:dyDescent="0.25">
      <c r="A94" s="49" t="s">
        <v>59</v>
      </c>
      <c r="B94" s="101">
        <v>1345955.71</v>
      </c>
      <c r="C94" s="7"/>
    </row>
    <row r="95" spans="1:3" s="6" customFormat="1" x14ac:dyDescent="0.25">
      <c r="A95" s="41" t="s">
        <v>60</v>
      </c>
      <c r="B95" s="101">
        <v>940727.08999999973</v>
      </c>
      <c r="C95" s="7"/>
    </row>
    <row r="96" spans="1:3" s="6" customFormat="1" x14ac:dyDescent="0.25">
      <c r="A96" s="41" t="s">
        <v>61</v>
      </c>
      <c r="B96" s="101">
        <v>1168902.0200000003</v>
      </c>
      <c r="C96" s="7"/>
    </row>
    <row r="97" spans="1:3" s="6" customFormat="1" x14ac:dyDescent="0.25">
      <c r="A97" s="49" t="s">
        <v>62</v>
      </c>
      <c r="B97" s="102"/>
      <c r="C97" s="7"/>
    </row>
    <row r="98" spans="1:3" s="6" customFormat="1" x14ac:dyDescent="0.25">
      <c r="A98" s="49" t="s">
        <v>63</v>
      </c>
      <c r="B98" s="101">
        <v>163827.26</v>
      </c>
      <c r="C98" s="7"/>
    </row>
    <row r="99" spans="1:3" s="6" customFormat="1" x14ac:dyDescent="0.25">
      <c r="A99" s="49" t="s">
        <v>64</v>
      </c>
      <c r="B99" s="38">
        <f>B100+B101</f>
        <v>839118.51</v>
      </c>
      <c r="C99" s="7"/>
    </row>
    <row r="100" spans="1:3" s="6" customFormat="1" x14ac:dyDescent="0.25">
      <c r="A100" s="39" t="s">
        <v>65</v>
      </c>
      <c r="B100" s="101">
        <v>838645.62</v>
      </c>
      <c r="C100" s="7"/>
    </row>
    <row r="101" spans="1:3" s="6" customFormat="1" x14ac:dyDescent="0.25">
      <c r="A101" s="39" t="s">
        <v>66</v>
      </c>
      <c r="B101" s="101">
        <v>472.89</v>
      </c>
      <c r="C101" s="7"/>
    </row>
    <row r="102" spans="1:3" s="6" customFormat="1" ht="30" x14ac:dyDescent="0.25">
      <c r="A102" s="49" t="s">
        <v>67</v>
      </c>
      <c r="B102" s="38">
        <v>0</v>
      </c>
      <c r="C102" s="7"/>
    </row>
    <row r="103" spans="1:3" s="6" customFormat="1" x14ac:dyDescent="0.25">
      <c r="A103" s="111" t="s">
        <v>68</v>
      </c>
      <c r="B103" s="38">
        <f>SUM(B104:B118)</f>
        <v>116049.19</v>
      </c>
      <c r="C103" s="7"/>
    </row>
    <row r="104" spans="1:3" s="6" customFormat="1" x14ac:dyDescent="0.25">
      <c r="A104" s="39" t="s">
        <v>69</v>
      </c>
      <c r="B104" s="101">
        <v>61860.4</v>
      </c>
      <c r="C104" s="7"/>
    </row>
    <row r="105" spans="1:3" s="6" customFormat="1" x14ac:dyDescent="0.25">
      <c r="A105" s="39" t="s">
        <v>70</v>
      </c>
      <c r="B105" s="101">
        <v>6528.21</v>
      </c>
      <c r="C105" s="7"/>
    </row>
    <row r="106" spans="1:3" s="6" customFormat="1" x14ac:dyDescent="0.25">
      <c r="A106" s="39" t="s">
        <v>71</v>
      </c>
      <c r="B106" s="101">
        <v>3120</v>
      </c>
      <c r="C106" s="7"/>
    </row>
    <row r="107" spans="1:3" s="6" customFormat="1" x14ac:dyDescent="0.25">
      <c r="A107" s="39" t="s">
        <v>72</v>
      </c>
      <c r="B107" s="101">
        <v>4942.8</v>
      </c>
      <c r="C107" s="7"/>
    </row>
    <row r="108" spans="1:3" s="6" customFormat="1" x14ac:dyDescent="0.25">
      <c r="A108" s="39" t="s">
        <v>73</v>
      </c>
      <c r="B108" s="101">
        <v>1314.61</v>
      </c>
      <c r="C108" s="7"/>
    </row>
    <row r="109" spans="1:3" s="6" customFormat="1" x14ac:dyDescent="0.25">
      <c r="A109" s="39" t="s">
        <v>74</v>
      </c>
      <c r="B109" s="112">
        <v>0</v>
      </c>
      <c r="C109" s="7"/>
    </row>
    <row r="110" spans="1:3" s="6" customFormat="1" x14ac:dyDescent="0.25">
      <c r="A110" s="39" t="s">
        <v>75</v>
      </c>
      <c r="B110" s="101">
        <v>2654.89</v>
      </c>
      <c r="C110" s="7"/>
    </row>
    <row r="111" spans="1:3" s="6" customFormat="1" x14ac:dyDescent="0.25">
      <c r="A111" s="39" t="s">
        <v>76</v>
      </c>
      <c r="B111" s="112">
        <v>0</v>
      </c>
      <c r="C111" s="7"/>
    </row>
    <row r="112" spans="1:3" s="6" customFormat="1" x14ac:dyDescent="0.25">
      <c r="A112" s="39" t="s">
        <v>77</v>
      </c>
      <c r="B112" s="101">
        <v>73.930000000000007</v>
      </c>
      <c r="C112" s="7"/>
    </row>
    <row r="113" spans="1:3" s="6" customFormat="1" x14ac:dyDescent="0.25">
      <c r="A113" s="39" t="s">
        <v>78</v>
      </c>
      <c r="B113" s="101">
        <v>935.96</v>
      </c>
      <c r="C113" s="7"/>
    </row>
    <row r="114" spans="1:3" s="6" customFormat="1" x14ac:dyDescent="0.25">
      <c r="A114" s="39" t="s">
        <v>79</v>
      </c>
      <c r="B114" s="101">
        <v>30</v>
      </c>
      <c r="C114" s="7"/>
    </row>
    <row r="115" spans="1:3" s="6" customFormat="1" x14ac:dyDescent="0.25">
      <c r="A115" s="39" t="s">
        <v>80</v>
      </c>
      <c r="B115" s="101">
        <v>4799.91</v>
      </c>
      <c r="C115" s="7"/>
    </row>
    <row r="116" spans="1:3" s="6" customFormat="1" x14ac:dyDescent="0.25">
      <c r="A116" s="39" t="s">
        <v>81</v>
      </c>
      <c r="B116" s="53">
        <v>0</v>
      </c>
      <c r="C116" s="7"/>
    </row>
    <row r="117" spans="1:3" s="6" customFormat="1" x14ac:dyDescent="0.25">
      <c r="A117" s="39" t="s">
        <v>82</v>
      </c>
      <c r="B117" s="101">
        <v>58</v>
      </c>
      <c r="C117" s="7"/>
    </row>
    <row r="118" spans="1:3" s="6" customFormat="1" x14ac:dyDescent="0.25">
      <c r="A118" s="39" t="s">
        <v>119</v>
      </c>
      <c r="B118" s="101">
        <v>29730.480000000003</v>
      </c>
      <c r="C118" s="7"/>
    </row>
    <row r="119" spans="1:3" s="6" customFormat="1" x14ac:dyDescent="0.25">
      <c r="A119" s="12" t="s">
        <v>83</v>
      </c>
      <c r="B119" s="113">
        <f>SUM(B94,B95,B96,B97,B98,B99,B102,B103)</f>
        <v>4574579.78</v>
      </c>
      <c r="C119" s="7"/>
    </row>
    <row r="120" spans="1:3" s="6" customFormat="1" x14ac:dyDescent="0.25">
      <c r="A120" s="12"/>
      <c r="B120" s="54"/>
      <c r="C120" s="7"/>
    </row>
    <row r="121" spans="1:3" s="6" customFormat="1" x14ac:dyDescent="0.25">
      <c r="A121" s="43" t="s">
        <v>84</v>
      </c>
      <c r="B121" s="52"/>
      <c r="C121" s="7"/>
    </row>
    <row r="122" spans="1:3" s="7" customFormat="1" x14ac:dyDescent="0.25">
      <c r="A122" s="55" t="s">
        <v>85</v>
      </c>
      <c r="B122" s="71">
        <f>27582.45</f>
        <v>27582.45</v>
      </c>
    </row>
    <row r="123" spans="1:3" s="7" customFormat="1" x14ac:dyDescent="0.25">
      <c r="A123" s="55" t="s">
        <v>86</v>
      </c>
      <c r="B123" s="53"/>
    </row>
    <row r="124" spans="1:3" s="7" customFormat="1" x14ac:dyDescent="0.25">
      <c r="A124" s="55" t="s">
        <v>87</v>
      </c>
      <c r="B124" s="53"/>
    </row>
    <row r="125" spans="1:3" s="7" customFormat="1" x14ac:dyDescent="0.25">
      <c r="A125" s="55" t="s">
        <v>88</v>
      </c>
      <c r="B125" s="53"/>
    </row>
    <row r="126" spans="1:3" s="7" customFormat="1" x14ac:dyDescent="0.25">
      <c r="A126" s="37" t="s">
        <v>89</v>
      </c>
      <c r="B126" s="56">
        <f>B122+B123+B124+B125</f>
        <v>27582.45</v>
      </c>
    </row>
    <row r="127" spans="1:3" s="6" customFormat="1" ht="14.25" customHeight="1" x14ac:dyDescent="0.25">
      <c r="A127" s="12" t="s">
        <v>90</v>
      </c>
      <c r="B127" s="70">
        <f>B119+B126</f>
        <v>4602162.2300000004</v>
      </c>
      <c r="C127" s="7"/>
    </row>
    <row r="128" spans="1:3" s="6" customFormat="1" x14ac:dyDescent="0.25">
      <c r="A128" s="12"/>
      <c r="B128" s="42"/>
      <c r="C128" s="7"/>
    </row>
    <row r="129" spans="1:3" s="6" customFormat="1" x14ac:dyDescent="0.25">
      <c r="A129" s="47" t="s">
        <v>91</v>
      </c>
      <c r="B129" s="48"/>
      <c r="C129" s="7"/>
    </row>
    <row r="130" spans="1:3" s="6" customFormat="1" x14ac:dyDescent="0.25">
      <c r="A130" s="55" t="s">
        <v>92</v>
      </c>
      <c r="B130" s="42"/>
      <c r="C130" s="7"/>
    </row>
    <row r="131" spans="1:3" s="6" customFormat="1" x14ac:dyDescent="0.25">
      <c r="A131" s="55" t="s">
        <v>93</v>
      </c>
      <c r="B131" s="57"/>
      <c r="C131" s="7"/>
    </row>
    <row r="132" spans="1:3" s="6" customFormat="1" x14ac:dyDescent="0.25">
      <c r="A132" s="58" t="s">
        <v>94</v>
      </c>
      <c r="B132" s="59">
        <f>B130+B131</f>
        <v>0</v>
      </c>
      <c r="C132" s="7"/>
    </row>
    <row r="133" spans="1:3" s="9" customFormat="1" x14ac:dyDescent="0.25">
      <c r="A133" s="78"/>
      <c r="B133" s="79"/>
      <c r="C133" s="2"/>
    </row>
    <row r="134" spans="1:3" s="6" customFormat="1" x14ac:dyDescent="0.25">
      <c r="A134" s="25" t="s">
        <v>138</v>
      </c>
      <c r="B134" s="60"/>
      <c r="C134" s="7"/>
    </row>
    <row r="135" spans="1:3" s="10" customFormat="1" x14ac:dyDescent="0.25">
      <c r="A135" s="61" t="s">
        <v>95</v>
      </c>
      <c r="B135" s="100">
        <f>SUM(B136)</f>
        <v>3158.04</v>
      </c>
      <c r="C135" s="5"/>
    </row>
    <row r="136" spans="1:3" x14ac:dyDescent="0.25">
      <c r="A136" s="29" t="s">
        <v>96</v>
      </c>
      <c r="B136" s="101">
        <v>3158.04</v>
      </c>
    </row>
    <row r="137" spans="1:3" s="10" customFormat="1" x14ac:dyDescent="0.25">
      <c r="A137" s="61" t="s">
        <v>97</v>
      </c>
      <c r="B137" s="100">
        <f>SUM(B138:B147)</f>
        <v>22783622.030000001</v>
      </c>
      <c r="C137" s="5"/>
    </row>
    <row r="138" spans="1:3" x14ac:dyDescent="0.25">
      <c r="A138" s="29" t="s">
        <v>98</v>
      </c>
      <c r="B138" s="101">
        <v>0.22</v>
      </c>
    </row>
    <row r="139" spans="1:3" x14ac:dyDescent="0.25">
      <c r="A139" s="29" t="s">
        <v>99</v>
      </c>
      <c r="B139" s="101">
        <v>11088095.51</v>
      </c>
    </row>
    <row r="140" spans="1:3" x14ac:dyDescent="0.25">
      <c r="A140" s="29" t="s">
        <v>100</v>
      </c>
      <c r="B140" s="101">
        <v>7400285.3700000001</v>
      </c>
    </row>
    <row r="141" spans="1:3" x14ac:dyDescent="0.25">
      <c r="A141" s="30" t="s">
        <v>101</v>
      </c>
      <c r="B141" s="101">
        <v>1675278</v>
      </c>
    </row>
    <row r="142" spans="1:3" x14ac:dyDescent="0.25">
      <c r="A142" s="30" t="s">
        <v>102</v>
      </c>
      <c r="B142" s="101">
        <v>117052.57</v>
      </c>
    </row>
    <row r="143" spans="1:3" x14ac:dyDescent="0.25">
      <c r="A143" s="30" t="s">
        <v>124</v>
      </c>
      <c r="B143" s="101">
        <v>0.01</v>
      </c>
    </row>
    <row r="144" spans="1:3" x14ac:dyDescent="0.25">
      <c r="A144" s="30" t="s">
        <v>125</v>
      </c>
      <c r="B144" s="101">
        <v>733.63999999865882</v>
      </c>
    </row>
    <row r="145" spans="1:3" x14ac:dyDescent="0.25">
      <c r="A145" s="30" t="s">
        <v>126</v>
      </c>
      <c r="B145" s="101">
        <v>2004793.0699999989</v>
      </c>
    </row>
    <row r="146" spans="1:3" x14ac:dyDescent="0.25">
      <c r="A146" s="30" t="s">
        <v>127</v>
      </c>
      <c r="B146" s="101">
        <v>474383.63999999996</v>
      </c>
    </row>
    <row r="147" spans="1:3" x14ac:dyDescent="0.25">
      <c r="A147" s="30" t="s">
        <v>140</v>
      </c>
      <c r="B147" s="101">
        <v>23000</v>
      </c>
    </row>
    <row r="148" spans="1:3" s="10" customFormat="1" x14ac:dyDescent="0.25">
      <c r="A148" s="61" t="s">
        <v>103</v>
      </c>
      <c r="B148" s="100">
        <f>B149</f>
        <v>0</v>
      </c>
      <c r="C148" s="5"/>
    </row>
    <row r="149" spans="1:3" x14ac:dyDescent="0.25">
      <c r="A149" s="29" t="s">
        <v>104</v>
      </c>
      <c r="B149" s="102">
        <v>0</v>
      </c>
    </row>
    <row r="150" spans="1:3" s="6" customFormat="1" x14ac:dyDescent="0.25">
      <c r="A150" s="58" t="s">
        <v>105</v>
      </c>
      <c r="B150" s="62">
        <f>SUM(B148,B137,B135)</f>
        <v>22786780.07</v>
      </c>
      <c r="C150" s="75"/>
    </row>
    <row r="151" spans="1:3" s="6" customFormat="1" x14ac:dyDescent="0.25">
      <c r="A151" s="58" t="s">
        <v>106</v>
      </c>
      <c r="B151" s="62">
        <f>(B40+B66)-(B127+B132)</f>
        <v>22786780.069999997</v>
      </c>
      <c r="C151" s="75"/>
    </row>
    <row r="152" spans="1:3" s="6" customFormat="1" x14ac:dyDescent="0.25">
      <c r="A152" s="63" t="s">
        <v>107</v>
      </c>
      <c r="B152" s="64"/>
      <c r="C152" s="75"/>
    </row>
    <row r="153" spans="1:3" s="6" customFormat="1" x14ac:dyDescent="0.25">
      <c r="A153" s="65" t="s">
        <v>108</v>
      </c>
      <c r="B153" s="66"/>
      <c r="C153" s="7"/>
    </row>
    <row r="154" spans="1:3" s="6" customFormat="1" x14ac:dyDescent="0.25">
      <c r="A154" s="67" t="s">
        <v>109</v>
      </c>
      <c r="B154" s="72">
        <v>623418.23</v>
      </c>
      <c r="C154" s="7"/>
    </row>
    <row r="155" spans="1:3" s="6" customFormat="1" x14ac:dyDescent="0.25">
      <c r="A155" s="67" t="s">
        <v>110</v>
      </c>
      <c r="B155" s="72"/>
      <c r="C155" s="7"/>
    </row>
    <row r="156" spans="1:3" s="6" customFormat="1" x14ac:dyDescent="0.25">
      <c r="A156" s="67" t="s">
        <v>111</v>
      </c>
      <c r="B156" s="72"/>
      <c r="C156" s="7"/>
    </row>
    <row r="157" spans="1:3" s="6" customFormat="1" x14ac:dyDescent="0.25">
      <c r="A157" s="68" t="s">
        <v>112</v>
      </c>
      <c r="B157" s="73">
        <v>42657.770000000004</v>
      </c>
      <c r="C157" s="7"/>
    </row>
    <row r="158" spans="1:3" s="6" customFormat="1" x14ac:dyDescent="0.25">
      <c r="A158" s="65" t="s">
        <v>113</v>
      </c>
      <c r="B158" s="69">
        <f>B154+B155+B156+B157</f>
        <v>666076</v>
      </c>
      <c r="C158" s="7"/>
    </row>
    <row r="159" spans="1:3" s="6" customFormat="1" x14ac:dyDescent="0.25">
      <c r="A159" s="80" t="s">
        <v>114</v>
      </c>
      <c r="B159" s="81"/>
      <c r="C159" s="7"/>
    </row>
    <row r="160" spans="1:3" s="6" customFormat="1" x14ac:dyDescent="0.25">
      <c r="A160" s="80"/>
      <c r="B160" s="81"/>
      <c r="C160" s="7"/>
    </row>
    <row r="161" spans="1:3" s="6" customFormat="1" ht="15.75" thickBot="1" x14ac:dyDescent="0.3">
      <c r="A161" s="82"/>
      <c r="B161" s="83"/>
      <c r="C161" s="7"/>
    </row>
    <row r="162" spans="1:3" x14ac:dyDescent="0.25">
      <c r="A162" s="6" t="s">
        <v>115</v>
      </c>
      <c r="B162" s="6"/>
    </row>
    <row r="163" spans="1:3" x14ac:dyDescent="0.25">
      <c r="A163" s="6"/>
      <c r="B163" s="6"/>
    </row>
    <row r="164" spans="1:3" x14ac:dyDescent="0.25">
      <c r="A164" s="6" t="s">
        <v>116</v>
      </c>
      <c r="B164" s="6"/>
    </row>
    <row r="165" spans="1:3" s="6" customFormat="1" x14ac:dyDescent="0.25">
      <c r="A165" s="1"/>
      <c r="B165" s="1"/>
      <c r="C165" s="7"/>
    </row>
    <row r="175" spans="1:3" x14ac:dyDescent="0.25">
      <c r="B175" s="4"/>
    </row>
  </sheetData>
  <mergeCells count="10">
    <mergeCell ref="A22:B22"/>
    <mergeCell ref="A133:B133"/>
    <mergeCell ref="A159:B161"/>
    <mergeCell ref="A2:B7"/>
    <mergeCell ref="A8:B9"/>
    <mergeCell ref="A10:B10"/>
    <mergeCell ref="A12:B12"/>
    <mergeCell ref="A14:B14"/>
    <mergeCell ref="A17:B17"/>
    <mergeCell ref="A21:B21"/>
  </mergeCells>
  <pageMargins left="0.51181102362204722" right="0.51181102362204722" top="0.78740157480314965" bottom="0.78740157480314965" header="0.31496062992125984" footer="0.31496062992125984"/>
  <pageSetup paperSize="9" scale="45" orientation="portrait" r:id="rId1"/>
  <rowBreaks count="1" manualBreakCount="1">
    <brk id="90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08.2024</vt:lpstr>
      <vt:lpstr>'08.2024'!Area_de_impressao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maria.silva</cp:lastModifiedBy>
  <cp:lastPrinted>2024-09-18T18:51:42Z</cp:lastPrinted>
  <dcterms:created xsi:type="dcterms:W3CDTF">2023-04-26T15:03:40Z</dcterms:created>
  <dcterms:modified xsi:type="dcterms:W3CDTF">2024-09-18T19:04:10Z</dcterms:modified>
</cp:coreProperties>
</file>